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alexandretraube/Documents/IITadmin/2023/Docu Sponsoring RVW/"/>
    </mc:Choice>
  </mc:AlternateContent>
  <xr:revisionPtr revIDLastSave="0" documentId="13_ncr:1_{9113CEF7-9457-6D45-9FA4-5259397F7B77}" xr6:coauthVersionLast="47" xr6:coauthVersionMax="47" xr10:uidLastSave="{00000000-0000-0000-0000-000000000000}"/>
  <bookViews>
    <workbookView xWindow="-660" yWindow="500" windowWidth="28800" windowHeight="17500" xr2:uid="{00000000-000D-0000-FFFF-FFFF00000000}"/>
  </bookViews>
  <sheets>
    <sheet name="Annexe A.1" sheetId="1" r:id="rId1"/>
    <sheet name="Annexe A.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D16" i="1" l="1"/>
  <c r="D17" i="1"/>
  <c r="K31" i="1"/>
  <c r="K10" i="1"/>
  <c r="K21" i="1" l="1"/>
  <c r="D24" i="1"/>
  <c r="D38" i="1"/>
  <c r="D31" i="1"/>
  <c r="K35" i="1" l="1"/>
  <c r="D40" i="1"/>
</calcChain>
</file>

<file path=xl/sharedStrings.xml><?xml version="1.0" encoding="utf-8"?>
<sst xmlns="http://schemas.openxmlformats.org/spreadsheetml/2006/main" count="91" uniqueCount="79">
  <si>
    <t>Publicité dans la presse et en ligne</t>
    <phoneticPr fontId="0" type="noConversion"/>
  </si>
  <si>
    <t>conception affiche</t>
    <phoneticPr fontId="0" type="noConversion"/>
  </si>
  <si>
    <t>A.</t>
  </si>
  <si>
    <t>1. DEPENSES</t>
  </si>
  <si>
    <t>2</t>
    <phoneticPr fontId="0" type="noConversion"/>
  </si>
  <si>
    <t>4</t>
    <phoneticPr fontId="0" type="noConversion"/>
  </si>
  <si>
    <t>1</t>
    <phoneticPr fontId="0" type="noConversion"/>
  </si>
  <si>
    <r>
      <t xml:space="preserve">A.  </t>
    </r>
    <r>
      <rPr>
        <b/>
        <u/>
        <sz val="10"/>
        <rFont val="Arial"/>
        <family val="2"/>
      </rPr>
      <t>HONORAIRES / SALAIRES</t>
    </r>
    <r>
      <rPr>
        <b/>
        <sz val="10"/>
        <rFont val="Arial"/>
        <family val="2"/>
      </rPr>
      <t xml:space="preserve"> (charges comprises)</t>
    </r>
    <phoneticPr fontId="0" type="noConversion"/>
  </si>
  <si>
    <t>TOTAL HONORAIRES</t>
  </si>
  <si>
    <t>B.</t>
  </si>
  <si>
    <t>FRAIS D’EXPLOITATION</t>
  </si>
  <si>
    <t>TOTAL B</t>
  </si>
  <si>
    <t>C.</t>
  </si>
  <si>
    <t>TOTAL C</t>
  </si>
  <si>
    <t>2.  RECETTES</t>
  </si>
  <si>
    <t>SUBVENTIONS PUBLIQUES</t>
  </si>
  <si>
    <t>DIFFERENCE</t>
  </si>
  <si>
    <t>RECETTES PROPRES</t>
    <phoneticPr fontId="0" type="noConversion"/>
  </si>
  <si>
    <t>FRAIS DE PRODUCTION</t>
  </si>
  <si>
    <t>D.</t>
  </si>
  <si>
    <t>PUBLICITE</t>
  </si>
  <si>
    <t>3</t>
  </si>
  <si>
    <t>4</t>
  </si>
  <si>
    <t>TOTAL D</t>
  </si>
  <si>
    <t>2</t>
  </si>
  <si>
    <t>1</t>
  </si>
  <si>
    <t>SUBVENTIONS PRIVEES</t>
  </si>
  <si>
    <t>8</t>
  </si>
  <si>
    <t>TOTAL RECETTES (A B C)</t>
  </si>
  <si>
    <t>TOTAL DEPENSES (A B C D)</t>
  </si>
  <si>
    <t>charges sociales (9.23%)</t>
  </si>
  <si>
    <t>prise de son (ingénieur son)</t>
  </si>
  <si>
    <t>9</t>
  </si>
  <si>
    <t>10</t>
  </si>
  <si>
    <t>Location Lieux de concerts (NE, GE, FR)</t>
  </si>
  <si>
    <t>préparation (gestion projet, répétitions)</t>
  </si>
  <si>
    <t>Dossiers - promotion diverse</t>
  </si>
  <si>
    <t>Loterie Romande - 6 cantons</t>
  </si>
  <si>
    <t xml:space="preserve">Ville de Fribourg      </t>
  </si>
  <si>
    <t>demandé</t>
  </si>
  <si>
    <t>TOT.RECETTES PROPRES</t>
  </si>
  <si>
    <t>TOT. SUBVENT. PUBLIQUES</t>
  </si>
  <si>
    <t>TOT. SUBVENT. PRIVEES</t>
  </si>
  <si>
    <t xml:space="preserve">État de Neuchâtel   </t>
  </si>
  <si>
    <t xml:space="preserve">Ville de Neuchâtel   </t>
  </si>
  <si>
    <t xml:space="preserve">BCN    </t>
  </si>
  <si>
    <t xml:space="preserve">Fondation Casino </t>
  </si>
  <si>
    <t>Fondation Sandoz</t>
  </si>
  <si>
    <t>Tempore 2023, Vaughan Williams, Fresques chorales - In illo tempore</t>
  </si>
  <si>
    <t xml:space="preserve">BUDGET DE PRODUCTION 5 concerts </t>
  </si>
  <si>
    <t>autres arrangements (chansons)</t>
  </si>
  <si>
    <t>affichages (vert, panneaux cult.) 4 conc. Tempore</t>
  </si>
  <si>
    <t>Frais d'administration + défraiement 1 pers.</t>
  </si>
  <si>
    <t>Collecte</t>
  </si>
  <si>
    <t>Cachet Moudon</t>
  </si>
  <si>
    <t>Déplacements solistes et instr.</t>
  </si>
  <si>
    <t>7</t>
  </si>
  <si>
    <t>Ville de Carouge</t>
  </si>
  <si>
    <t>Déplacements choristes, 4 par voiture 0,25cts/km</t>
  </si>
  <si>
    <t>5</t>
  </si>
  <si>
    <t>direction (1'200 par concert)</t>
  </si>
  <si>
    <t>sous-direction (préparation, répétitions) x 2 x 1000</t>
  </si>
  <si>
    <t>violoniste: 5 concerts x 1000.- /conc.</t>
  </si>
  <si>
    <t>Droits d'auteur arrang./Suisa (12% recettes*25%)</t>
  </si>
  <si>
    <t>violoncelliste: 5 concerts x 250.- + 4 répét. x 185</t>
  </si>
  <si>
    <t>arrangement choral Fantasy (18 min, 350.- / min.)</t>
  </si>
  <si>
    <t>solistes: 5 concerts x 1000.- /conc. x 4 sol.</t>
  </si>
  <si>
    <t>Cachet Couvet</t>
  </si>
  <si>
    <t>estimée (NE, GE, FR)</t>
  </si>
  <si>
    <t>refusé</t>
  </si>
  <si>
    <t>Affiches (impression) 3 concerts org. par Tempore</t>
  </si>
  <si>
    <t>Publicité entreprises brochures</t>
  </si>
  <si>
    <t>attendu</t>
  </si>
  <si>
    <t>-</t>
  </si>
  <si>
    <t>obtenu</t>
  </si>
  <si>
    <t>SIS (Fond. artistes interprètes)</t>
  </si>
  <si>
    <t>Défraiement 4 repas pour 7 pros (20.-)</t>
  </si>
  <si>
    <t>Partitions (40 x 50.-)</t>
  </si>
  <si>
    <t>Droits éditeurs partitions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</si>
</sst>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-* #,##0_-;\-* #,##0_-;_-* &quot;-&quot;_-;_-@_-"/>
    <numFmt numFmtId="166" formatCode="_ * #,##0_ ;_ * \-#,##0_ ;_ * &quot;-&quot;??_ ;_ @_ "/>
  </numFmts>
  <fonts count="15" x14ac:knownFonts="1">
    <font>
      <sz val="9"/>
      <name val="Arial"/>
      <family val="2"/>
    </font>
    <font>
      <sz val="9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i/>
      <sz val="13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4" xfId="0" applyFont="1" applyBorder="1" applyAlignment="1">
      <alignment horizontal="right" vertical="center"/>
    </xf>
    <xf numFmtId="49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6" fontId="8" fillId="0" borderId="5" xfId="1" applyNumberFormat="1" applyFont="1" applyBorder="1" applyAlignment="1">
      <alignment horizontal="right" wrapText="1"/>
    </xf>
    <xf numFmtId="166" fontId="12" fillId="2" borderId="4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wrapText="1"/>
    </xf>
    <xf numFmtId="166" fontId="9" fillId="0" borderId="0" xfId="1" applyNumberFormat="1" applyFont="1" applyBorder="1"/>
    <xf numFmtId="0" fontId="13" fillId="0" borderId="0" xfId="0" applyFont="1" applyAlignment="1">
      <alignment horizontal="center"/>
    </xf>
    <xf numFmtId="166" fontId="8" fillId="0" borderId="7" xfId="1" applyNumberFormat="1" applyFont="1" applyBorder="1" applyAlignment="1">
      <alignment horizontal="right" wrapText="1"/>
    </xf>
    <xf numFmtId="3" fontId="9" fillId="0" borderId="0" xfId="0" applyNumberFormat="1" applyFont="1"/>
    <xf numFmtId="0" fontId="8" fillId="0" borderId="0" xfId="0" applyFont="1" applyAlignment="1">
      <alignment vertical="center" wrapText="1"/>
    </xf>
    <xf numFmtId="0" fontId="3" fillId="0" borderId="8" xfId="0" quotePrefix="1" applyFont="1" applyBorder="1" applyAlignment="1">
      <alignment horizontal="justify"/>
    </xf>
    <xf numFmtId="0" fontId="9" fillId="0" borderId="9" xfId="0" applyFont="1" applyBorder="1"/>
    <xf numFmtId="0" fontId="11" fillId="0" borderId="3" xfId="0" applyFont="1" applyBorder="1"/>
    <xf numFmtId="0" fontId="14" fillId="0" borderId="0" xfId="0" applyFont="1" applyAlignment="1">
      <alignment vertical="center" wrapText="1"/>
    </xf>
    <xf numFmtId="165" fontId="8" fillId="0" borderId="10" xfId="0" applyNumberFormat="1" applyFont="1" applyBorder="1"/>
    <xf numFmtId="166" fontId="11" fillId="3" borderId="4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wrapText="1"/>
    </xf>
    <xf numFmtId="0" fontId="4" fillId="0" borderId="12" xfId="0" applyFont="1" applyBorder="1"/>
    <xf numFmtId="49" fontId="8" fillId="0" borderId="0" xfId="0" applyNumberFormat="1" applyFont="1" applyAlignment="1">
      <alignment horizontal="center" vertical="top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165" fontId="8" fillId="0" borderId="5" xfId="0" applyNumberFormat="1" applyFont="1" applyBorder="1"/>
    <xf numFmtId="0" fontId="9" fillId="0" borderId="16" xfId="0" applyFont="1" applyBorder="1"/>
    <xf numFmtId="0" fontId="13" fillId="0" borderId="16" xfId="0" applyFont="1" applyBorder="1" applyAlignment="1">
      <alignment horizontal="center"/>
    </xf>
    <xf numFmtId="166" fontId="9" fillId="0" borderId="16" xfId="1" applyNumberFormat="1" applyFont="1" applyBorder="1"/>
    <xf numFmtId="166" fontId="11" fillId="3" borderId="4" xfId="1" applyNumberFormat="1" applyFont="1" applyFill="1" applyBorder="1" applyAlignment="1">
      <alignment vertical="center"/>
    </xf>
    <xf numFmtId="166" fontId="0" fillId="0" borderId="0" xfId="0" applyNumberFormat="1"/>
    <xf numFmtId="0" fontId="0" fillId="0" borderId="3" xfId="0" applyBorder="1"/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166" fontId="8" fillId="0" borderId="6" xfId="1" applyNumberFormat="1" applyFont="1" applyBorder="1" applyAlignment="1">
      <alignment horizontal="right" wrapText="1"/>
    </xf>
    <xf numFmtId="166" fontId="8" fillId="0" borderId="5" xfId="1" applyNumberFormat="1" applyFont="1" applyFill="1" applyBorder="1" applyAlignment="1">
      <alignment horizontal="right" wrapText="1"/>
    </xf>
    <xf numFmtId="0" fontId="9" fillId="0" borderId="11" xfId="0" applyFont="1" applyBorder="1"/>
    <xf numFmtId="0" fontId="9" fillId="0" borderId="2" xfId="0" applyFont="1" applyBorder="1" applyAlignment="1">
      <alignment horizontal="left"/>
    </xf>
    <xf numFmtId="166" fontId="8" fillId="0" borderId="17" xfId="1" applyNumberFormat="1" applyFont="1" applyBorder="1" applyAlignment="1">
      <alignment horizontal="right" wrapText="1"/>
    </xf>
    <xf numFmtId="166" fontId="12" fillId="4" borderId="4" xfId="1" applyNumberFormat="1" applyFont="1" applyFill="1" applyBorder="1" applyAlignment="1">
      <alignment horizontal="right" vertical="center"/>
    </xf>
    <xf numFmtId="166" fontId="12" fillId="2" borderId="4" xfId="1" applyNumberFormat="1" applyFont="1" applyFill="1" applyBorder="1" applyAlignment="1">
      <alignment horizontal="right"/>
    </xf>
    <xf numFmtId="166" fontId="11" fillId="5" borderId="4" xfId="1" applyNumberFormat="1" applyFont="1" applyFill="1" applyBorder="1" applyAlignment="1">
      <alignment vertical="center"/>
    </xf>
    <xf numFmtId="166" fontId="8" fillId="0" borderId="7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4" fillId="0" borderId="0" xfId="0" applyFont="1" applyAlignment="1">
      <alignment wrapText="1"/>
    </xf>
    <xf numFmtId="166" fontId="14" fillId="0" borderId="11" xfId="1" applyNumberFormat="1" applyFont="1" applyBorder="1" applyAlignment="1"/>
    <xf numFmtId="165" fontId="14" fillId="0" borderId="11" xfId="0" applyNumberFormat="1" applyFont="1" applyBorder="1"/>
    <xf numFmtId="166" fontId="14" fillId="0" borderId="2" xfId="1" applyNumberFormat="1" applyFont="1" applyBorder="1" applyAlignment="1"/>
    <xf numFmtId="166" fontId="14" fillId="0" borderId="6" xfId="1" applyNumberFormat="1" applyFont="1" applyBorder="1" applyAlignment="1"/>
    <xf numFmtId="166" fontId="14" fillId="0" borderId="17" xfId="1" applyNumberFormat="1" applyFont="1" applyBorder="1" applyAlignment="1"/>
    <xf numFmtId="0" fontId="9" fillId="0" borderId="1" xfId="0" applyFont="1" applyBorder="1"/>
    <xf numFmtId="0" fontId="8" fillId="0" borderId="5" xfId="0" applyFont="1" applyBorder="1"/>
    <xf numFmtId="0" fontId="8" fillId="0" borderId="20" xfId="0" applyFont="1" applyBorder="1"/>
    <xf numFmtId="0" fontId="9" fillId="0" borderId="3" xfId="0" applyFont="1" applyBorder="1"/>
    <xf numFmtId="0" fontId="9" fillId="0" borderId="20" xfId="0" applyFont="1" applyBorder="1"/>
    <xf numFmtId="0" fontId="9" fillId="0" borderId="19" xfId="0" applyFont="1" applyBorder="1"/>
    <xf numFmtId="0" fontId="9" fillId="0" borderId="12" xfId="0" applyFont="1" applyBorder="1"/>
    <xf numFmtId="166" fontId="14" fillId="0" borderId="0" xfId="1" applyNumberFormat="1" applyFont="1" applyFill="1" applyBorder="1" applyAlignment="1"/>
    <xf numFmtId="166" fontId="14" fillId="0" borderId="5" xfId="1" applyNumberFormat="1" applyFont="1" applyFill="1" applyBorder="1" applyAlignment="1"/>
    <xf numFmtId="166" fontId="8" fillId="0" borderId="11" xfId="1" applyNumberFormat="1" applyFont="1" applyFill="1" applyBorder="1" applyAlignment="1">
      <alignment horizontal="right" wrapText="1"/>
    </xf>
    <xf numFmtId="166" fontId="12" fillId="0" borderId="0" xfId="1" applyNumberFormat="1" applyFont="1" applyFill="1" applyBorder="1" applyAlignment="1">
      <alignment vertical="center"/>
    </xf>
    <xf numFmtId="37" fontId="8" fillId="0" borderId="20" xfId="0" applyNumberFormat="1" applyFont="1" applyBorder="1"/>
    <xf numFmtId="37" fontId="14" fillId="0" borderId="18" xfId="0" applyNumberFormat="1" applyFont="1" applyBorder="1"/>
    <xf numFmtId="0" fontId="9" fillId="0" borderId="2" xfId="0" applyFont="1" applyBorder="1"/>
    <xf numFmtId="0" fontId="3" fillId="0" borderId="1" xfId="0" applyFont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328930</xdr:colOff>
      <xdr:row>26</xdr:row>
      <xdr:rowOff>21167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F6434CB-BA7E-AABA-6370-4A1CC67D7612}"/>
            </a:ext>
          </a:extLst>
        </xdr:cNvPr>
        <xdr:cNvSpPr txBox="1"/>
      </xdr:nvSpPr>
      <xdr:spPr>
        <a:xfrm>
          <a:off x="8202930" y="511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0"/>
  <sheetViews>
    <sheetView showGridLines="0" tabSelected="1" topLeftCell="C31" zoomScale="182" zoomScaleNormal="182" workbookViewId="0">
      <selection activeCell="K41" sqref="K41"/>
    </sheetView>
  </sheetViews>
  <sheetFormatPr baseColWidth="10" defaultColWidth="11.3984375" defaultRowHeight="12" x14ac:dyDescent="0.15"/>
  <cols>
    <col min="1" max="1" width="3.59765625" style="5" customWidth="1"/>
    <col min="2" max="2" width="4.59765625" style="5" customWidth="1"/>
    <col min="3" max="3" width="48.19921875" style="5" customWidth="1"/>
    <col min="4" max="4" width="12" style="5" customWidth="1"/>
    <col min="5" max="5" width="18" style="5" customWidth="1"/>
    <col min="6" max="6" width="12" style="5" customWidth="1"/>
    <col min="7" max="7" width="4.59765625" style="5" customWidth="1"/>
    <col min="8" max="8" width="29.59765625" style="5" customWidth="1"/>
    <col min="9" max="9" width="1" style="5" customWidth="1"/>
    <col min="10" max="10" width="10.19921875" style="5" customWidth="1"/>
    <col min="11" max="16384" width="11.3984375" style="5"/>
  </cols>
  <sheetData>
    <row r="1" spans="2:11" ht="21" customHeight="1" x14ac:dyDescent="0.2">
      <c r="B1" s="31"/>
      <c r="C1" s="84" t="s">
        <v>49</v>
      </c>
      <c r="D1" s="84"/>
      <c r="E1" s="70"/>
      <c r="F1" s="70"/>
      <c r="G1" s="70"/>
      <c r="H1" s="70"/>
      <c r="I1" s="70"/>
      <c r="J1" s="70"/>
      <c r="K1" s="75"/>
    </row>
    <row r="2" spans="2:11" ht="17" customHeight="1" x14ac:dyDescent="0.2">
      <c r="B2" s="38"/>
      <c r="C2" s="33" t="s">
        <v>48</v>
      </c>
      <c r="D2" s="32"/>
      <c r="E2" s="76"/>
      <c r="F2" s="73"/>
      <c r="G2" s="73"/>
      <c r="H2" s="73"/>
      <c r="I2" s="73"/>
      <c r="J2" s="73"/>
      <c r="K2" s="32"/>
    </row>
    <row r="3" spans="2:11" ht="20" customHeight="1" x14ac:dyDescent="0.2">
      <c r="B3" s="2" t="s">
        <v>3</v>
      </c>
      <c r="F3" s="44"/>
      <c r="G3" s="2" t="s">
        <v>14</v>
      </c>
    </row>
    <row r="4" spans="2:11" ht="8" customHeight="1" x14ac:dyDescent="0.2">
      <c r="B4" s="1"/>
      <c r="F4" s="44"/>
      <c r="G4" s="11"/>
    </row>
    <row r="5" spans="2:11" ht="15" customHeight="1" x14ac:dyDescent="0.15">
      <c r="B5" s="3" t="s">
        <v>7</v>
      </c>
      <c r="F5" s="44"/>
      <c r="G5" s="12" t="s">
        <v>2</v>
      </c>
      <c r="H5" s="12" t="s">
        <v>17</v>
      </c>
      <c r="I5" s="24"/>
      <c r="J5" s="13"/>
    </row>
    <row r="6" spans="2:11" ht="13" customHeight="1" x14ac:dyDescent="0.15">
      <c r="B6" s="18">
        <v>1</v>
      </c>
      <c r="C6" s="25" t="s">
        <v>35</v>
      </c>
      <c r="D6" s="28">
        <v>4000</v>
      </c>
      <c r="F6" s="44"/>
      <c r="G6" s="12"/>
      <c r="H6" s="34" t="s">
        <v>53</v>
      </c>
      <c r="I6" s="24"/>
      <c r="J6" s="13"/>
      <c r="K6" s="29"/>
    </row>
    <row r="7" spans="2:11" ht="13" customHeight="1" x14ac:dyDescent="0.15">
      <c r="B7" s="18" t="s">
        <v>24</v>
      </c>
      <c r="C7" s="25" t="s">
        <v>60</v>
      </c>
      <c r="D7" s="52">
        <v>6000</v>
      </c>
      <c r="E7" s="48"/>
      <c r="F7" s="44"/>
      <c r="G7" s="12"/>
      <c r="H7" s="30" t="s">
        <v>68</v>
      </c>
      <c r="I7" s="24"/>
      <c r="J7" s="13"/>
      <c r="K7" s="35">
        <v>6000</v>
      </c>
    </row>
    <row r="8" spans="2:11" ht="14" customHeight="1" x14ac:dyDescent="0.15">
      <c r="B8" s="18" t="s">
        <v>21</v>
      </c>
      <c r="C8" s="25" t="s">
        <v>61</v>
      </c>
      <c r="D8" s="52">
        <v>2000</v>
      </c>
      <c r="F8" s="44"/>
      <c r="H8" s="4" t="s">
        <v>54</v>
      </c>
      <c r="K8" s="43">
        <v>3700</v>
      </c>
    </row>
    <row r="9" spans="2:11" ht="14" customHeight="1" x14ac:dyDescent="0.15">
      <c r="B9" s="18" t="s">
        <v>22</v>
      </c>
      <c r="C9" s="25" t="s">
        <v>66</v>
      </c>
      <c r="D9" s="52">
        <v>20000</v>
      </c>
      <c r="F9" s="44"/>
      <c r="H9" s="4" t="s">
        <v>67</v>
      </c>
      <c r="I9" s="4"/>
      <c r="J9" s="4"/>
      <c r="K9" s="81">
        <v>3000</v>
      </c>
    </row>
    <row r="10" spans="2:11" ht="14" customHeight="1" x14ac:dyDescent="0.15">
      <c r="B10" s="18" t="s">
        <v>59</v>
      </c>
      <c r="C10" s="25" t="s">
        <v>62</v>
      </c>
      <c r="D10" s="53">
        <v>5000</v>
      </c>
      <c r="F10" s="44"/>
      <c r="H10" s="40" t="s">
        <v>40</v>
      </c>
      <c r="I10" s="41"/>
      <c r="J10" s="42"/>
      <c r="K10" s="23">
        <f>SUM(K7:K9)</f>
        <v>12700</v>
      </c>
    </row>
    <row r="11" spans="2:11" ht="14" customHeight="1" x14ac:dyDescent="0.15">
      <c r="C11" s="25" t="s">
        <v>64</v>
      </c>
      <c r="D11" s="79">
        <v>1990</v>
      </c>
      <c r="F11" s="44"/>
    </row>
    <row r="12" spans="2:11" ht="14" customHeight="1" x14ac:dyDescent="0.15">
      <c r="B12" s="61">
        <v>6</v>
      </c>
      <c r="C12" s="25" t="s">
        <v>65</v>
      </c>
      <c r="D12" s="53">
        <v>6300</v>
      </c>
      <c r="F12" s="44"/>
    </row>
    <row r="13" spans="2:11" ht="13" customHeight="1" x14ac:dyDescent="0.15">
      <c r="B13" s="18" t="s">
        <v>56</v>
      </c>
      <c r="C13" s="25" t="s">
        <v>50</v>
      </c>
      <c r="D13" s="53">
        <v>500</v>
      </c>
      <c r="F13" s="44"/>
      <c r="H13" s="8"/>
      <c r="I13" s="6"/>
      <c r="J13" s="6"/>
      <c r="K13" s="7"/>
    </row>
    <row r="14" spans="2:11" ht="13" customHeight="1" x14ac:dyDescent="0.15">
      <c r="B14" s="18" t="s">
        <v>27</v>
      </c>
      <c r="C14" s="25" t="s">
        <v>1</v>
      </c>
      <c r="D14" s="53">
        <v>1000</v>
      </c>
      <c r="F14" s="44"/>
      <c r="G14" s="9" t="s">
        <v>9</v>
      </c>
      <c r="H14" s="9" t="s">
        <v>15</v>
      </c>
      <c r="I14" s="8"/>
      <c r="J14" s="8"/>
      <c r="K14" s="49"/>
    </row>
    <row r="15" spans="2:11" ht="13" customHeight="1" x14ac:dyDescent="0.15">
      <c r="B15" s="18" t="s">
        <v>32</v>
      </c>
      <c r="C15" s="25" t="s">
        <v>31</v>
      </c>
      <c r="D15" s="53">
        <v>500</v>
      </c>
      <c r="F15" s="44"/>
      <c r="G15" s="6"/>
      <c r="H15" s="8" t="s">
        <v>37</v>
      </c>
      <c r="I15" s="25"/>
      <c r="J15" s="67" t="s">
        <v>39</v>
      </c>
      <c r="K15" s="68">
        <v>30000</v>
      </c>
    </row>
    <row r="16" spans="2:11" ht="15" customHeight="1" x14ac:dyDescent="0.15">
      <c r="B16" s="18" t="s">
        <v>33</v>
      </c>
      <c r="C16" s="25" t="s">
        <v>30</v>
      </c>
      <c r="D16" s="56">
        <f>PRODUCT(0.0923,SUM(D6:D15))-15</f>
        <v>4349.8669999999993</v>
      </c>
      <c r="F16" s="44"/>
      <c r="G16" s="6"/>
      <c r="H16" s="8" t="s">
        <v>44</v>
      </c>
      <c r="I16" s="25"/>
      <c r="J16" s="67" t="s">
        <v>74</v>
      </c>
      <c r="K16" s="68">
        <v>4000</v>
      </c>
    </row>
    <row r="17" spans="2:11" ht="14" customHeight="1" x14ac:dyDescent="0.15">
      <c r="B17" s="61"/>
      <c r="C17" s="16" t="s">
        <v>8</v>
      </c>
      <c r="D17" s="58">
        <f>SUM(D6:D16)</f>
        <v>51639.866999999998</v>
      </c>
      <c r="F17" s="44"/>
      <c r="G17" s="6"/>
      <c r="H17" s="8" t="s">
        <v>38</v>
      </c>
      <c r="I17" s="64"/>
      <c r="J17" s="67" t="s">
        <v>39</v>
      </c>
      <c r="K17" s="65">
        <v>500</v>
      </c>
    </row>
    <row r="18" spans="2:11" ht="14" customHeight="1" x14ac:dyDescent="0.15">
      <c r="B18" s="61"/>
      <c r="F18" s="44"/>
      <c r="H18" s="8" t="s">
        <v>57</v>
      </c>
      <c r="J18" s="77" t="s">
        <v>39</v>
      </c>
      <c r="K18" s="78">
        <v>500</v>
      </c>
    </row>
    <row r="19" spans="2:11" ht="12" customHeight="1" x14ac:dyDescent="0.15">
      <c r="B19" s="62" t="s">
        <v>9</v>
      </c>
      <c r="C19" s="10" t="s">
        <v>18</v>
      </c>
      <c r="D19" s="6"/>
      <c r="F19" s="44"/>
      <c r="G19" s="9"/>
      <c r="H19" s="8" t="s">
        <v>43</v>
      </c>
      <c r="I19" s="8"/>
      <c r="J19" s="77" t="s">
        <v>39</v>
      </c>
      <c r="K19" s="69">
        <v>3000</v>
      </c>
    </row>
    <row r="20" spans="2:11" ht="13" customHeight="1" x14ac:dyDescent="0.15">
      <c r="B20" s="18" t="s">
        <v>25</v>
      </c>
      <c r="C20" s="19" t="s">
        <v>77</v>
      </c>
      <c r="D20" s="28">
        <v>2000</v>
      </c>
      <c r="F20" s="44"/>
      <c r="K20" s="74"/>
    </row>
    <row r="21" spans="2:11" ht="14" customHeight="1" x14ac:dyDescent="0.15">
      <c r="B21" s="61">
        <v>2</v>
      </c>
      <c r="C21" s="19" t="s">
        <v>34</v>
      </c>
      <c r="D21" s="22">
        <v>2000</v>
      </c>
      <c r="E21" s="27"/>
      <c r="F21" s="44"/>
      <c r="G21" s="21"/>
      <c r="H21" s="40" t="s">
        <v>41</v>
      </c>
      <c r="I21" s="41"/>
      <c r="J21" s="42"/>
      <c r="K21" s="23">
        <f>SUM(K14:K19)</f>
        <v>38000</v>
      </c>
    </row>
    <row r="22" spans="2:11" ht="14" customHeight="1" x14ac:dyDescent="0.15">
      <c r="B22" s="18" t="s">
        <v>21</v>
      </c>
      <c r="C22" s="4" t="s">
        <v>78</v>
      </c>
      <c r="D22" s="71">
        <v>1000</v>
      </c>
      <c r="E22" s="26"/>
      <c r="F22" s="45"/>
      <c r="I22" s="70"/>
      <c r="J22" s="70"/>
    </row>
    <row r="23" spans="2:11" ht="14" customHeight="1" x14ac:dyDescent="0.15">
      <c r="C23" s="4" t="s">
        <v>63</v>
      </c>
      <c r="D23" s="72">
        <v>400</v>
      </c>
      <c r="F23" s="46"/>
      <c r="H23" s="9"/>
      <c r="I23" s="7"/>
      <c r="J23" s="7"/>
      <c r="K23" s="7"/>
    </row>
    <row r="24" spans="2:11" ht="14" customHeight="1" x14ac:dyDescent="0.15">
      <c r="B24" s="63"/>
      <c r="C24" s="17" t="s">
        <v>11</v>
      </c>
      <c r="D24" s="57">
        <f>SUM(D20:D23)</f>
        <v>5400</v>
      </c>
      <c r="F24" s="44"/>
      <c r="I24" s="15"/>
      <c r="J24"/>
      <c r="K24" s="7"/>
    </row>
    <row r="25" spans="2:11" ht="15" customHeight="1" x14ac:dyDescent="0.15">
      <c r="B25" s="63"/>
      <c r="C25" s="10"/>
      <c r="F25" s="44"/>
      <c r="G25" s="9" t="s">
        <v>12</v>
      </c>
      <c r="H25" s="9" t="s">
        <v>26</v>
      </c>
      <c r="K25" s="73"/>
    </row>
    <row r="26" spans="2:11" ht="14" customHeight="1" x14ac:dyDescent="0.15">
      <c r="B26" s="62" t="s">
        <v>12</v>
      </c>
      <c r="C26" s="10" t="s">
        <v>10</v>
      </c>
      <c r="D26" s="37"/>
      <c r="F26" s="44"/>
      <c r="G26" s="6"/>
      <c r="H26" s="25" t="s">
        <v>46</v>
      </c>
      <c r="I26" s="25"/>
      <c r="J26" s="67" t="s">
        <v>39</v>
      </c>
      <c r="K26" s="66">
        <v>5000</v>
      </c>
    </row>
    <row r="27" spans="2:11" ht="13" customHeight="1" x14ac:dyDescent="0.15">
      <c r="B27" s="18" t="s">
        <v>6</v>
      </c>
      <c r="C27" s="14" t="s">
        <v>55</v>
      </c>
      <c r="D27" s="28">
        <v>1200</v>
      </c>
      <c r="E27" s="54"/>
      <c r="F27" s="44"/>
      <c r="G27" s="9"/>
      <c r="H27" s="25" t="s">
        <v>47</v>
      </c>
      <c r="I27" s="25"/>
      <c r="J27" s="67" t="s">
        <v>39</v>
      </c>
      <c r="K27" s="66">
        <v>8000</v>
      </c>
    </row>
    <row r="28" spans="2:11" ht="13" customHeight="1" x14ac:dyDescent="0.15">
      <c r="B28" s="18" t="s">
        <v>24</v>
      </c>
      <c r="C28" s="14" t="s">
        <v>58</v>
      </c>
      <c r="D28" s="56">
        <v>800</v>
      </c>
      <c r="F28" s="44"/>
      <c r="H28" s="25" t="s">
        <v>45</v>
      </c>
      <c r="I28" s="25"/>
      <c r="J28" s="67" t="s">
        <v>69</v>
      </c>
      <c r="K28" s="66" t="s">
        <v>73</v>
      </c>
    </row>
    <row r="29" spans="2:11" ht="14" customHeight="1" x14ac:dyDescent="0.15">
      <c r="B29" s="61">
        <v>3</v>
      </c>
      <c r="C29" s="4" t="s">
        <v>76</v>
      </c>
      <c r="D29" s="56">
        <v>560</v>
      </c>
      <c r="F29" s="44"/>
      <c r="H29" s="25" t="s">
        <v>75</v>
      </c>
      <c r="J29" s="67" t="s">
        <v>39</v>
      </c>
      <c r="K29" s="66">
        <v>5000</v>
      </c>
    </row>
    <row r="30" spans="2:11" ht="14" customHeight="1" x14ac:dyDescent="0.15">
      <c r="B30" s="18" t="s">
        <v>22</v>
      </c>
      <c r="C30" s="14" t="s">
        <v>52</v>
      </c>
      <c r="D30" s="56">
        <v>1300</v>
      </c>
      <c r="F30" s="44"/>
      <c r="G30" s="50"/>
      <c r="H30" s="25" t="s">
        <v>71</v>
      </c>
      <c r="J30" s="77" t="s">
        <v>72</v>
      </c>
      <c r="K30" s="82">
        <v>3000</v>
      </c>
    </row>
    <row r="31" spans="2:11" ht="14" customHeight="1" x14ac:dyDescent="0.15">
      <c r="B31" s="63"/>
      <c r="C31" s="17" t="s">
        <v>13</v>
      </c>
      <c r="D31" s="57">
        <f>SUM(D27:D30)</f>
        <v>3860</v>
      </c>
      <c r="F31" s="44"/>
      <c r="H31" s="40" t="s">
        <v>42</v>
      </c>
      <c r="I31" s="41"/>
      <c r="J31" s="42"/>
      <c r="K31" s="23">
        <f>SUM(K25:K30)</f>
        <v>21000</v>
      </c>
    </row>
    <row r="32" spans="2:11" ht="14" customHeight="1" x14ac:dyDescent="0.15">
      <c r="D32" s="6"/>
      <c r="E32" s="83"/>
    </row>
    <row r="33" spans="2:11" ht="14" customHeight="1" x14ac:dyDescent="0.15">
      <c r="B33" s="62" t="s">
        <v>19</v>
      </c>
      <c r="C33" s="10" t="s">
        <v>20</v>
      </c>
      <c r="E33" s="83"/>
      <c r="H33" s="15"/>
      <c r="I33" s="15"/>
      <c r="J33" s="15"/>
      <c r="K33" s="80"/>
    </row>
    <row r="34" spans="2:11" ht="13" customHeight="1" x14ac:dyDescent="0.15">
      <c r="B34" s="18">
        <v>1</v>
      </c>
      <c r="C34" s="8" t="s">
        <v>70</v>
      </c>
      <c r="D34" s="60">
        <v>4000</v>
      </c>
      <c r="E34" s="83"/>
    </row>
    <row r="35" spans="2:11" ht="15" customHeight="1" x14ac:dyDescent="0.15">
      <c r="B35" s="18" t="s">
        <v>4</v>
      </c>
      <c r="C35" s="14" t="s">
        <v>0</v>
      </c>
      <c r="D35" s="22">
        <v>2000</v>
      </c>
      <c r="E35" s="83"/>
      <c r="H35" s="50" t="s">
        <v>28</v>
      </c>
      <c r="I35" s="50"/>
      <c r="J35" s="51"/>
      <c r="K35" s="47">
        <f>SUM(K10,K21,K31)</f>
        <v>71700</v>
      </c>
    </row>
    <row r="36" spans="2:11" ht="14" customHeight="1" x14ac:dyDescent="0.15">
      <c r="B36" s="39" t="s">
        <v>21</v>
      </c>
      <c r="C36" s="14" t="s">
        <v>51</v>
      </c>
      <c r="D36" s="22">
        <v>4300</v>
      </c>
      <c r="E36" s="83"/>
    </row>
    <row r="37" spans="2:11" ht="13" customHeight="1" x14ac:dyDescent="0.15">
      <c r="B37" s="18" t="s">
        <v>5</v>
      </c>
      <c r="C37" s="14" t="s">
        <v>36</v>
      </c>
      <c r="D37" s="56">
        <v>500</v>
      </c>
      <c r="E37" s="83"/>
    </row>
    <row r="38" spans="2:11" ht="15" customHeight="1" x14ac:dyDescent="0.15">
      <c r="B38" s="6"/>
      <c r="C38" s="17" t="s">
        <v>23</v>
      </c>
      <c r="D38" s="57">
        <f>SUM(D34:D37)</f>
        <v>10800</v>
      </c>
      <c r="F38" s="44"/>
    </row>
    <row r="39" spans="2:11" ht="13" customHeight="1" x14ac:dyDescent="0.15">
      <c r="B39" s="6"/>
      <c r="F39" s="44"/>
    </row>
    <row r="40" spans="2:11" ht="16" x14ac:dyDescent="0.15">
      <c r="B40" s="55"/>
      <c r="C40" s="20" t="s">
        <v>29</v>
      </c>
      <c r="D40" s="36">
        <f>SUM(D17,D24,D31,D38)</f>
        <v>71699.866999999998</v>
      </c>
      <c r="F40" s="44"/>
      <c r="H40" s="50" t="s">
        <v>16</v>
      </c>
      <c r="I40" s="50"/>
      <c r="J40" s="51"/>
      <c r="K40" s="59">
        <f>SUM(K35-D40)</f>
        <v>0.13300000000162981</v>
      </c>
    </row>
  </sheetData>
  <mergeCells count="1">
    <mergeCell ref="C1:D1"/>
  </mergeCells>
  <phoneticPr fontId="0" type="noConversion"/>
  <printOptions gridLinesSet="0"/>
  <pageMargins left="0.79000000000000015" right="0.79000000000000015" top="0.79000000000000015" bottom="0.59055118110236227" header="0.49" footer="0.49"/>
  <pageSetup paperSize="9" scale="88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="150" workbookViewId="0">
      <selection activeCell="B21" sqref="B21"/>
    </sheetView>
  </sheetViews>
  <sheetFormatPr baseColWidth="10" defaultColWidth="11.3984375" defaultRowHeight="12" x14ac:dyDescent="0.15"/>
  <cols>
    <col min="1" max="16384" width="11.3984375" style="5"/>
  </cols>
  <sheetData/>
  <phoneticPr fontId="0" type="noConversion"/>
  <pageMargins left="0.75000000000000011" right="0.58000000000000007" top="0.984251969" bottom="0.984251969" header="0.49" footer="0.49"/>
  <pageSetup paperSize="9" orientation="portrait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Annexe A.1</vt:lpstr>
      <vt:lpstr>Annexe A.2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Alexandre Traube</cp:lastModifiedBy>
  <cp:lastPrinted>2023-06-12T15:02:39Z</cp:lastPrinted>
  <dcterms:created xsi:type="dcterms:W3CDTF">1996-03-19T10:39:18Z</dcterms:created>
  <dcterms:modified xsi:type="dcterms:W3CDTF">2023-08-28T16:01:03Z</dcterms:modified>
</cp:coreProperties>
</file>